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When to apply Rule 42" sheetId="4" r:id="rId1"/>
    <sheet name="Ongoing Residential Project" sheetId="5" r:id="rId2"/>
    <sheet name="New Mixed Project" sheetId="8" r:id="rId3"/>
  </sheets>
  <calcPr calcId="162913"/>
</workbook>
</file>

<file path=xl/calcChain.xml><?xml version="1.0" encoding="utf-8"?>
<calcChain xmlns="http://schemas.openxmlformats.org/spreadsheetml/2006/main">
  <c r="C15" i="8" l="1"/>
  <c r="F54" i="8"/>
  <c r="F62" i="8" s="1"/>
  <c r="F66" i="8" s="1"/>
  <c r="F81" i="8" s="1"/>
  <c r="F83" i="8" s="1"/>
  <c r="F44" i="8"/>
  <c r="F43" i="8"/>
  <c r="F25" i="8"/>
  <c r="A56" i="8"/>
  <c r="A58" i="8" s="1"/>
  <c r="A60" i="8" s="1"/>
  <c r="A62" i="8" s="1"/>
  <c r="A64" i="8" s="1"/>
  <c r="A66" i="8" s="1"/>
  <c r="A70" i="8" s="1"/>
  <c r="A77" i="8" s="1"/>
  <c r="A79" i="8" s="1"/>
  <c r="B21" i="8"/>
  <c r="E20" i="8"/>
  <c r="F72" i="8" s="1"/>
  <c r="F75" i="8" s="1"/>
  <c r="E19" i="8"/>
  <c r="E21" i="8" s="1"/>
  <c r="B8" i="8"/>
  <c r="F73" i="8" s="1"/>
  <c r="F38" i="5"/>
  <c r="F19" i="5"/>
  <c r="F66" i="5"/>
  <c r="C10" i="5"/>
  <c r="F48" i="5"/>
  <c r="F56" i="5" s="1"/>
  <c r="F60" i="5" s="1"/>
  <c r="F69" i="5" s="1"/>
  <c r="A50" i="5"/>
  <c r="A52" i="5" s="1"/>
  <c r="A54" i="5" s="1"/>
  <c r="A56" i="5" s="1"/>
  <c r="A58" i="5" s="1"/>
  <c r="A60" i="5" s="1"/>
  <c r="A64" i="5" s="1"/>
  <c r="A71" i="5" s="1"/>
  <c r="A73" i="5" s="1"/>
  <c r="B15" i="5"/>
  <c r="F67" i="5" s="1"/>
  <c r="F75" i="5" l="1"/>
  <c r="F79" i="8"/>
  <c r="F85" i="8" s="1"/>
  <c r="F73" i="5"/>
  <c r="F77" i="5" l="1"/>
  <c r="F33" i="8"/>
  <c r="F37" i="8" s="1"/>
  <c r="A27" i="8"/>
  <c r="A29" i="8" s="1"/>
  <c r="A31" i="8" s="1"/>
  <c r="A33" i="8" s="1"/>
  <c r="A35" i="8" s="1"/>
  <c r="A37" i="8" s="1"/>
  <c r="A41" i="8" s="1"/>
  <c r="A48" i="8" s="1"/>
  <c r="A50" i="8" s="1"/>
  <c r="F46" i="8" l="1"/>
  <c r="F27" i="5"/>
  <c r="F31" i="5" s="1"/>
  <c r="A21" i="5"/>
  <c r="A23" i="5" s="1"/>
  <c r="A25" i="5" s="1"/>
  <c r="A27" i="5" s="1"/>
  <c r="A29" i="5" s="1"/>
  <c r="A31" i="5" s="1"/>
  <c r="A35" i="5" s="1"/>
  <c r="A42" i="5" s="1"/>
  <c r="A44" i="5" s="1"/>
  <c r="F50" i="8" l="1"/>
  <c r="F44" i="5"/>
</calcChain>
</file>

<file path=xl/sharedStrings.xml><?xml version="1.0" encoding="utf-8"?>
<sst xmlns="http://schemas.openxmlformats.org/spreadsheetml/2006/main" count="315" uniqueCount="116">
  <si>
    <t>Rule 42 - Manner of determination of ITC in respect of inputs or input services and reversal thereof.</t>
  </si>
  <si>
    <t>Period</t>
  </si>
  <si>
    <t>Regime</t>
  </si>
  <si>
    <t>Cenvat / ITC Availed</t>
  </si>
  <si>
    <t>01.04.2016 to 30.06.2017</t>
  </si>
  <si>
    <t>01.07.2017 to 31.03.2018</t>
  </si>
  <si>
    <t>01.04.2018 to 31.03.2019</t>
  </si>
  <si>
    <t>S.Tax</t>
  </si>
  <si>
    <t>GST</t>
  </si>
  <si>
    <t>Project Completion Date</t>
  </si>
  <si>
    <r>
      <t xml:space="preserve">Area </t>
    </r>
    <r>
      <rPr>
        <b/>
        <sz val="11"/>
        <color theme="1"/>
        <rFont val="Calibri"/>
        <family val="2"/>
        <scheme val="minor"/>
      </rPr>
      <t xml:space="preserve">unsold </t>
    </r>
    <r>
      <rPr>
        <sz val="11"/>
        <color theme="1"/>
        <rFont val="Calibri"/>
        <family val="2"/>
        <scheme val="minor"/>
      </rPr>
      <t>on date of OC</t>
    </r>
  </si>
  <si>
    <r>
      <t xml:space="preserve">Area </t>
    </r>
    <r>
      <rPr>
        <b/>
        <sz val="11"/>
        <color theme="1"/>
        <rFont val="Calibri"/>
        <family val="2"/>
        <scheme val="minor"/>
      </rPr>
      <t xml:space="preserve">sold </t>
    </r>
    <r>
      <rPr>
        <sz val="11"/>
        <color theme="1"/>
        <rFont val="Calibri"/>
        <family val="2"/>
        <scheme val="minor"/>
      </rPr>
      <t>on date of OC</t>
    </r>
  </si>
  <si>
    <t>sq. ft.</t>
  </si>
  <si>
    <t>T</t>
  </si>
  <si>
    <t>=</t>
  </si>
  <si>
    <t>Total Input Tax Credit</t>
  </si>
  <si>
    <t>T1</t>
  </si>
  <si>
    <t>T2</t>
  </si>
  <si>
    <t>Exempt Supplies</t>
  </si>
  <si>
    <t>T3</t>
  </si>
  <si>
    <t>Disallowed under 17(5)</t>
  </si>
  <si>
    <t>C1</t>
  </si>
  <si>
    <t>T - (T1+T2+T3)</t>
  </si>
  <si>
    <t>T4</t>
  </si>
  <si>
    <t>C2</t>
  </si>
  <si>
    <t>C1 - T4</t>
  </si>
  <si>
    <t>Common Credit</t>
  </si>
  <si>
    <t>D1</t>
  </si>
  <si>
    <t>(E /F) * C2</t>
  </si>
  <si>
    <t>New Formula - Projectwise</t>
  </si>
  <si>
    <t>F = Aggregate Area of the project</t>
  </si>
  <si>
    <t>D2</t>
  </si>
  <si>
    <t>5 % of C2</t>
  </si>
  <si>
    <t>C3</t>
  </si>
  <si>
    <t>C2-(D1 + D2)</t>
  </si>
  <si>
    <t>Allowed</t>
  </si>
  <si>
    <t>Other than exempt (i.e. Taxable)</t>
  </si>
  <si>
    <t>Other than business</t>
  </si>
  <si>
    <t>(ITC for exempt)</t>
  </si>
  <si>
    <t>Tota Area</t>
  </si>
  <si>
    <t>**</t>
  </si>
  <si>
    <r>
      <t xml:space="preserve">* As per explaination to Rule 42(1)(f), this amount will be </t>
    </r>
    <r>
      <rPr>
        <sz val="11"/>
        <color rgb="FFFF0000"/>
        <rFont val="Calibri"/>
        <family val="2"/>
        <scheme val="minor"/>
      </rPr>
      <t xml:space="preserve">zero </t>
    </r>
    <r>
      <rPr>
        <sz val="11"/>
        <color theme="1"/>
        <rFont val="Calibri"/>
        <family val="2"/>
        <scheme val="minor"/>
      </rPr>
      <t>during consturction phase</t>
    </r>
  </si>
  <si>
    <t>E = Exempt Area plus Post OC saleable area</t>
  </si>
  <si>
    <t>Project Commencement</t>
  </si>
  <si>
    <t>Scenarios</t>
  </si>
  <si>
    <t>I</t>
  </si>
  <si>
    <t>II</t>
  </si>
  <si>
    <t>III</t>
  </si>
  <si>
    <t>IV</t>
  </si>
  <si>
    <t>Project Completion</t>
  </si>
  <si>
    <t>S.Tax regime</t>
  </si>
  <si>
    <t>GST regime</t>
  </si>
  <si>
    <t>GST regime
(before 31.03.19)</t>
  </si>
  <si>
    <t>GST regime
(after 01.04.19)</t>
  </si>
  <si>
    <t>ITC Reversal</t>
  </si>
  <si>
    <t>On or before 31.03.19</t>
  </si>
  <si>
    <t>Value Based</t>
  </si>
  <si>
    <t>On or after 01.04.19</t>
  </si>
  <si>
    <t>Area Based</t>
  </si>
  <si>
    <t>No reversal</t>
  </si>
  <si>
    <t>100% sold</t>
  </si>
  <si>
    <t>80% sold</t>
  </si>
  <si>
    <t>Project Status as on 31.03.19</t>
  </si>
  <si>
    <t>Provisional Reversal on Monthly basis</t>
  </si>
  <si>
    <r>
      <t>Area Based</t>
    </r>
    <r>
      <rPr>
        <sz val="11"/>
        <color rgb="FFFF0000"/>
        <rFont val="Calibri"/>
        <family val="2"/>
        <scheme val="minor"/>
      </rPr>
      <t>*</t>
    </r>
  </si>
  <si>
    <t xml:space="preserve">Area Based </t>
  </si>
  <si>
    <t>(a) Ongoing Projects which are completed on or after 01.04.2019;</t>
  </si>
  <si>
    <t>* Usually there will not be any reversal as builder intends to sell everything under construction.</t>
  </si>
  <si>
    <t xml:space="preserve">   Reversal will apply only in case where builder has decided to sell certain flats / units  post receipt of OC.</t>
  </si>
  <si>
    <r>
      <t xml:space="preserve">Final ITC Reversal (after OC) </t>
    </r>
    <r>
      <rPr>
        <sz val="11"/>
        <color rgb="FFFF0000"/>
        <rFont val="Calibri"/>
        <family val="2"/>
        <scheme val="minor"/>
      </rPr>
      <t>**</t>
    </r>
  </si>
  <si>
    <t>** Reversal to be done on area basis on total ITC availed for period from commencement of project or 01.07.2017, whichever is later.</t>
  </si>
  <si>
    <t>(b) Projects commencing on or after 01.04.2019 (eg. Mixed project).</t>
  </si>
  <si>
    <t>(a) Projects which are completed on or before 31.03.2019;</t>
  </si>
  <si>
    <t>(b) Exclusive residential project  / RREP commencing on or after 01.04.2019 (No ITC available);</t>
  </si>
  <si>
    <r>
      <t xml:space="preserve">New scheme of reversal will </t>
    </r>
    <r>
      <rPr>
        <b/>
        <u/>
        <sz val="11"/>
        <color theme="1"/>
        <rFont val="Calibri"/>
        <family val="2"/>
        <scheme val="minor"/>
      </rPr>
      <t>not apply</t>
    </r>
    <r>
      <rPr>
        <u/>
        <sz val="11"/>
        <color theme="1"/>
        <rFont val="Calibri"/>
        <family val="2"/>
        <scheme val="minor"/>
      </rPr>
      <t xml:space="preserve"> to:</t>
    </r>
  </si>
  <si>
    <r>
      <t xml:space="preserve">New scheme of reversal (Area Based) </t>
    </r>
    <r>
      <rPr>
        <b/>
        <u/>
        <sz val="11"/>
        <color theme="1"/>
        <rFont val="Calibri"/>
        <family val="2"/>
        <scheme val="minor"/>
      </rPr>
      <t xml:space="preserve">applies </t>
    </r>
    <r>
      <rPr>
        <u/>
        <sz val="11"/>
        <color theme="1"/>
        <rFont val="Calibri"/>
        <family val="2"/>
        <scheme val="minor"/>
      </rPr>
      <t>to following:</t>
    </r>
  </si>
  <si>
    <t>(c) Ongoing exclusive residential project  / RREP opting for concessional tax rate</t>
  </si>
  <si>
    <r>
      <t>Value Based</t>
    </r>
    <r>
      <rPr>
        <sz val="11"/>
        <color rgb="FFFF0000"/>
        <rFont val="Calibri"/>
        <family val="2"/>
        <scheme val="minor"/>
      </rPr>
      <t>***</t>
    </r>
  </si>
  <si>
    <t>*** Sale of flats / units post OC will not be covered under Rule 42(3) as it is not covered by Para 5(b) of Schedule II.</t>
  </si>
  <si>
    <t>Whent to apply Rule 42?</t>
  </si>
  <si>
    <t>01.04.2019 to 30.04.2019</t>
  </si>
  <si>
    <t>01.05.2019</t>
  </si>
  <si>
    <t>Provisional Reversal u/R 42(1) for April 2019</t>
  </si>
  <si>
    <t>*Assumed</t>
  </si>
  <si>
    <r>
      <t xml:space="preserve">E = Carpet area of apartments exempt from tax </t>
    </r>
    <r>
      <rPr>
        <b/>
        <sz val="11"/>
        <color rgb="FFFF0000"/>
        <rFont val="Calibri"/>
        <family val="2"/>
        <scheme val="minor"/>
      </rPr>
      <t xml:space="preserve">(+)
      </t>
    </r>
    <r>
      <rPr>
        <sz val="11"/>
        <color rgb="FFFF0000"/>
        <rFont val="Calibri"/>
        <family val="2"/>
        <scheme val="minor"/>
      </rPr>
      <t>Carpet area of apartments identified by
      promoters to be sold after CC</t>
    </r>
  </si>
  <si>
    <t>Final Reversal u/R 42(3) after receipt of OC</t>
  </si>
  <si>
    <r>
      <t xml:space="preserve">Facts Matrix - </t>
    </r>
    <r>
      <rPr>
        <sz val="11"/>
        <color theme="1"/>
        <rFont val="Calibri"/>
        <family val="2"/>
        <scheme val="minor"/>
      </rPr>
      <t xml:space="preserve">Single Residential Project </t>
    </r>
    <r>
      <rPr>
        <b/>
        <sz val="11"/>
        <color theme="1"/>
        <rFont val="Calibri"/>
        <family val="2"/>
        <scheme val="minor"/>
      </rPr>
      <t>(Ongoing Project)</t>
    </r>
  </si>
  <si>
    <t>Commerical Area</t>
  </si>
  <si>
    <t>Residential Area</t>
  </si>
  <si>
    <t>Total Area</t>
  </si>
  <si>
    <t>Particulars</t>
  </si>
  <si>
    <t>Sq. ft.</t>
  </si>
  <si>
    <r>
      <t xml:space="preserve">Area </t>
    </r>
    <r>
      <rPr>
        <b/>
        <u/>
        <sz val="11"/>
        <color theme="1"/>
        <rFont val="Calibri"/>
        <family val="2"/>
        <scheme val="minor"/>
      </rPr>
      <t xml:space="preserve">sold </t>
    </r>
    <r>
      <rPr>
        <u/>
        <sz val="11"/>
        <color theme="1"/>
        <rFont val="Calibri"/>
        <family val="2"/>
        <scheme val="minor"/>
      </rPr>
      <t>on date of OC</t>
    </r>
  </si>
  <si>
    <r>
      <t xml:space="preserve">Area </t>
    </r>
    <r>
      <rPr>
        <b/>
        <u/>
        <sz val="11"/>
        <color theme="1"/>
        <rFont val="Calibri"/>
        <family val="2"/>
        <scheme val="minor"/>
      </rPr>
      <t xml:space="preserve">unsold </t>
    </r>
    <r>
      <rPr>
        <u/>
        <sz val="11"/>
        <color theme="1"/>
        <rFont val="Calibri"/>
        <family val="2"/>
        <scheme val="minor"/>
      </rPr>
      <t>on date of OC</t>
    </r>
  </si>
  <si>
    <t>01.05.2019 to 31.03.2020</t>
  </si>
  <si>
    <t>01.04.2020 to 31.03.2021</t>
  </si>
  <si>
    <t>01.04.2021 to 30.06.2021</t>
  </si>
  <si>
    <t>01.07.2021</t>
  </si>
  <si>
    <r>
      <t xml:space="preserve">Final Reversal </t>
    </r>
    <r>
      <rPr>
        <b/>
        <u/>
        <sz val="11"/>
        <color rgb="FFFF0000"/>
        <rFont val="Calibri"/>
        <family val="2"/>
        <scheme val="minor"/>
      </rPr>
      <t>u/R 42(3)</t>
    </r>
    <r>
      <rPr>
        <b/>
        <sz val="11"/>
        <color theme="1"/>
        <rFont val="Calibri"/>
        <family val="2"/>
        <scheme val="minor"/>
      </rPr>
      <t xml:space="preserve"> after receipt of OC</t>
    </r>
  </si>
  <si>
    <r>
      <t>(19,50,000 *</t>
    </r>
    <r>
      <rPr>
        <b/>
        <sz val="11"/>
        <color theme="1"/>
        <rFont val="Calibri"/>
        <family val="2"/>
        <scheme val="minor"/>
      </rPr>
      <t xml:space="preserve"> 0 </t>
    </r>
    <r>
      <rPr>
        <sz val="11"/>
        <color theme="1"/>
        <rFont val="Calibri"/>
        <family val="2"/>
        <scheme val="minor"/>
      </rPr>
      <t>/1,40,000)</t>
    </r>
  </si>
  <si>
    <t>*Assumed for project period</t>
  </si>
  <si>
    <t>(2,43,00,000*40,000/1,40,000)</t>
  </si>
  <si>
    <r>
      <rPr>
        <b/>
        <sz val="11"/>
        <color theme="1"/>
        <rFont val="Calibri"/>
        <family val="2"/>
        <scheme val="minor"/>
      </rPr>
      <t>Less:</t>
    </r>
    <r>
      <rPr>
        <sz val="11"/>
        <color theme="1"/>
        <rFont val="Calibri"/>
        <family val="2"/>
        <scheme val="minor"/>
      </rPr>
      <t xml:space="preserve"> ITC claimed during project period</t>
    </r>
  </si>
  <si>
    <t>To be reversed / paid back after OC</t>
  </si>
  <si>
    <t xml:space="preserve"> </t>
  </si>
  <si>
    <r>
      <t>(19,50,000 *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1,00,0000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/1,50,000)</t>
    </r>
  </si>
  <si>
    <t>Total Input Tax Credit from 01.07.2017 till completion date</t>
  </si>
  <si>
    <t>Total Input Tax Credit from 01.07.2017 till completion date (only GST - No Trans 1 credit)</t>
  </si>
  <si>
    <t>(1,00,000 residential area + 10,000 unsold commercial area)</t>
  </si>
  <si>
    <t>(4,57,50,000*1,10,000/1,50,000)</t>
  </si>
  <si>
    <t>Facts Matrix - New Mixed Project (New Scheme)</t>
  </si>
  <si>
    <t>C2-(D1 + D2) [Eligible ITC for commercial area]</t>
  </si>
  <si>
    <t>(E /F) * C2  [ITC for exempt]</t>
  </si>
  <si>
    <t>[4,57,50,000 - 3,35,50,000]</t>
  </si>
  <si>
    <r>
      <rPr>
        <b/>
        <sz val="11"/>
        <color theme="1"/>
        <rFont val="Calibri"/>
        <family val="2"/>
        <scheme val="minor"/>
      </rPr>
      <t>Less:</t>
    </r>
    <r>
      <rPr>
        <sz val="11"/>
        <color theme="1"/>
        <rFont val="Calibri"/>
        <family val="2"/>
        <scheme val="minor"/>
      </rPr>
      <t xml:space="preserve"> ITC reversed</t>
    </r>
  </si>
  <si>
    <t>[Assuming 2/3rd must have been provisionally reversed every month]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</si>
</sst>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/>
    <xf numFmtId="165" fontId="0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/>
    <xf numFmtId="0" fontId="0" fillId="0" borderId="0" xfId="0" applyAlignment="1"/>
    <xf numFmtId="3" fontId="2" fillId="0" borderId="0" xfId="0" applyNumberFormat="1" applyFont="1"/>
    <xf numFmtId="0" fontId="4" fillId="0" borderId="0" xfId="0" applyFont="1"/>
    <xf numFmtId="165" fontId="4" fillId="0" borderId="0" xfId="1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1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Font="1" applyBorder="1"/>
    <xf numFmtId="0" fontId="3" fillId="0" borderId="1" xfId="0" applyFont="1" applyBorder="1"/>
    <xf numFmtId="0" fontId="6" fillId="0" borderId="0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7" fillId="0" borderId="1" xfId="1" applyNumberFormat="1" applyFont="1" applyBorder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3" fontId="0" fillId="0" borderId="1" xfId="0" applyNumberFormat="1" applyBorder="1"/>
    <xf numFmtId="3" fontId="2" fillId="0" borderId="1" xfId="0" applyNumberFormat="1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165" fontId="5" fillId="0" borderId="1" xfId="1" applyNumberFormat="1" applyFont="1" applyBorder="1"/>
    <xf numFmtId="0" fontId="6" fillId="0" borderId="0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1" applyNumberFormat="1" applyFont="1" applyBorder="1"/>
    <xf numFmtId="165" fontId="0" fillId="0" borderId="0" xfId="0" applyNumberFormat="1"/>
    <xf numFmtId="0" fontId="5" fillId="0" borderId="0" xfId="0" applyFont="1" applyBorder="1" applyAlignment="1">
      <alignment horizontal="center"/>
    </xf>
    <xf numFmtId="165" fontId="2" fillId="0" borderId="0" xfId="1" applyNumberFormat="1" applyFont="1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7" fillId="0" borderId="0" xfId="0" applyFont="1" applyBorder="1" applyAlignment="1">
      <alignment horizontal="center"/>
    </xf>
    <xf numFmtId="165" fontId="8" fillId="0" borderId="0" xfId="1" applyNumberFormat="1" applyFont="1" applyBorder="1"/>
    <xf numFmtId="165" fontId="8" fillId="0" borderId="0" xfId="1" applyNumberFormat="1" applyFont="1"/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3" fontId="2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topLeftCell="A8" zoomScale="140" zoomScaleNormal="140" workbookViewId="0">
      <selection activeCell="A22" sqref="A22"/>
    </sheetView>
  </sheetViews>
  <sheetFormatPr defaultRowHeight="15" x14ac:dyDescent="0.25"/>
  <cols>
    <col min="1" max="1" width="37.85546875" customWidth="1"/>
    <col min="2" max="2" width="19.140625" customWidth="1"/>
    <col min="3" max="3" width="18.28515625" customWidth="1"/>
    <col min="4" max="4" width="19" customWidth="1"/>
    <col min="5" max="5" width="18.85546875" customWidth="1"/>
  </cols>
  <sheetData>
    <row r="1" spans="1:5" x14ac:dyDescent="0.25">
      <c r="A1" s="2" t="s">
        <v>79</v>
      </c>
    </row>
    <row r="2" spans="1:5" x14ac:dyDescent="0.25">
      <c r="A2" s="2"/>
    </row>
    <row r="3" spans="1:5" s="14" customFormat="1" x14ac:dyDescent="0.25">
      <c r="A3" s="32" t="s">
        <v>75</v>
      </c>
      <c r="D3" s="32" t="s">
        <v>74</v>
      </c>
    </row>
    <row r="4" spans="1:5" x14ac:dyDescent="0.25">
      <c r="A4" s="23" t="s">
        <v>66</v>
      </c>
      <c r="D4" t="s">
        <v>72</v>
      </c>
    </row>
    <row r="5" spans="1:5" x14ac:dyDescent="0.25">
      <c r="A5" s="23" t="s">
        <v>71</v>
      </c>
      <c r="D5" t="s">
        <v>73</v>
      </c>
    </row>
    <row r="6" spans="1:5" x14ac:dyDescent="0.25">
      <c r="A6" s="23"/>
      <c r="D6" t="s">
        <v>76</v>
      </c>
    </row>
    <row r="7" spans="1:5" x14ac:dyDescent="0.25">
      <c r="A7" s="23"/>
    </row>
    <row r="8" spans="1:5" s="1" customFormat="1" x14ac:dyDescent="0.25">
      <c r="A8" s="35" t="s">
        <v>44</v>
      </c>
      <c r="B8" s="36" t="s">
        <v>45</v>
      </c>
      <c r="C8" s="36" t="s">
        <v>46</v>
      </c>
      <c r="D8" s="36" t="s">
        <v>47</v>
      </c>
      <c r="E8" s="36" t="s">
        <v>48</v>
      </c>
    </row>
    <row r="9" spans="1:5" s="20" customFormat="1" x14ac:dyDescent="0.25">
      <c r="A9" s="24" t="s">
        <v>43</v>
      </c>
      <c r="B9" s="25" t="s">
        <v>50</v>
      </c>
      <c r="C9" s="25" t="s">
        <v>50</v>
      </c>
      <c r="D9" s="26" t="s">
        <v>51</v>
      </c>
      <c r="E9" s="26" t="s">
        <v>51</v>
      </c>
    </row>
    <row r="10" spans="1:5" s="22" customFormat="1" ht="30" x14ac:dyDescent="0.25">
      <c r="A10" s="27" t="s">
        <v>49</v>
      </c>
      <c r="B10" s="26" t="s">
        <v>52</v>
      </c>
      <c r="C10" s="26" t="s">
        <v>53</v>
      </c>
      <c r="D10" s="26" t="s">
        <v>52</v>
      </c>
      <c r="E10" s="26" t="s">
        <v>53</v>
      </c>
    </row>
    <row r="11" spans="1:5" s="22" customFormat="1" x14ac:dyDescent="0.25">
      <c r="A11" s="28" t="s">
        <v>62</v>
      </c>
      <c r="B11" s="26" t="s">
        <v>60</v>
      </c>
      <c r="C11" s="26" t="s">
        <v>61</v>
      </c>
      <c r="D11" s="26" t="s">
        <v>60</v>
      </c>
      <c r="E11" s="26" t="s">
        <v>61</v>
      </c>
    </row>
    <row r="12" spans="1:5" x14ac:dyDescent="0.25">
      <c r="A12" s="33" t="s">
        <v>54</v>
      </c>
      <c r="B12" s="34" t="s">
        <v>45</v>
      </c>
      <c r="C12" s="34" t="s">
        <v>46</v>
      </c>
      <c r="D12" s="34" t="s">
        <v>47</v>
      </c>
      <c r="E12" s="34" t="s">
        <v>48</v>
      </c>
    </row>
    <row r="13" spans="1:5" x14ac:dyDescent="0.25">
      <c r="A13" s="29" t="s">
        <v>55</v>
      </c>
      <c r="B13" s="9" t="s">
        <v>56</v>
      </c>
      <c r="C13" s="9" t="s">
        <v>56</v>
      </c>
      <c r="D13" s="9" t="s">
        <v>56</v>
      </c>
      <c r="E13" s="9" t="s">
        <v>56</v>
      </c>
    </row>
    <row r="14" spans="1:5" x14ac:dyDescent="0.25">
      <c r="A14" s="31" t="s">
        <v>57</v>
      </c>
      <c r="B14" s="9"/>
      <c r="C14" s="9"/>
      <c r="D14" s="9"/>
      <c r="E14" s="9"/>
    </row>
    <row r="15" spans="1:5" x14ac:dyDescent="0.25">
      <c r="A15" s="30" t="s">
        <v>63</v>
      </c>
      <c r="B15" s="7" t="s">
        <v>59</v>
      </c>
      <c r="C15" s="9" t="s">
        <v>64</v>
      </c>
      <c r="D15" s="7" t="s">
        <v>59</v>
      </c>
      <c r="E15" s="9" t="s">
        <v>58</v>
      </c>
    </row>
    <row r="16" spans="1:5" x14ac:dyDescent="0.25">
      <c r="A16" s="30" t="s">
        <v>69</v>
      </c>
      <c r="B16" s="9" t="s">
        <v>77</v>
      </c>
      <c r="C16" s="9" t="s">
        <v>65</v>
      </c>
      <c r="D16" s="9" t="s">
        <v>77</v>
      </c>
      <c r="E16" s="9" t="s">
        <v>58</v>
      </c>
    </row>
    <row r="18" spans="1:1" x14ac:dyDescent="0.25">
      <c r="A18" s="17" t="s">
        <v>67</v>
      </c>
    </row>
    <row r="19" spans="1:1" x14ac:dyDescent="0.25">
      <c r="A19" s="17" t="s">
        <v>68</v>
      </c>
    </row>
    <row r="21" spans="1:1" x14ac:dyDescent="0.25">
      <c r="A21" s="17" t="s">
        <v>70</v>
      </c>
    </row>
    <row r="23" spans="1:1" x14ac:dyDescent="0.25">
      <c r="A23" s="17" t="s">
        <v>78</v>
      </c>
    </row>
  </sheetData>
  <pageMargins left="0.7" right="0.7" top="0.75" bottom="0.75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J77"/>
  <sheetViews>
    <sheetView topLeftCell="B66" zoomScale="130" zoomScaleNormal="130" workbookViewId="0">
      <selection activeCell="F77" sqref="F77"/>
    </sheetView>
  </sheetViews>
  <sheetFormatPr defaultRowHeight="15" x14ac:dyDescent="0.25"/>
  <cols>
    <col min="1" max="1" width="23.85546875" customWidth="1"/>
    <col min="2" max="2" width="16.85546875" customWidth="1"/>
    <col min="3" max="3" width="19.42578125" customWidth="1"/>
    <col min="4" max="4" width="45.42578125" customWidth="1"/>
    <col min="5" max="5" width="9.140625" style="3"/>
    <col min="6" max="6" width="13.7109375" customWidth="1"/>
    <col min="7" max="7" width="42" customWidth="1"/>
    <col min="8" max="8" width="9.140625" customWidth="1"/>
  </cols>
  <sheetData>
    <row r="1" spans="1:7" x14ac:dyDescent="0.25">
      <c r="A1" s="2" t="s">
        <v>0</v>
      </c>
    </row>
    <row r="3" spans="1:7" x14ac:dyDescent="0.25">
      <c r="A3" s="52" t="s">
        <v>86</v>
      </c>
      <c r="B3" s="53"/>
      <c r="C3" s="53"/>
      <c r="D3" s="53"/>
      <c r="E3" s="54"/>
      <c r="F3" s="53"/>
      <c r="G3" s="53"/>
    </row>
    <row r="5" spans="1:7" ht="45" x14ac:dyDescent="0.25">
      <c r="A5" s="7" t="s">
        <v>1</v>
      </c>
      <c r="B5" s="7" t="s">
        <v>2</v>
      </c>
      <c r="C5" s="8" t="s">
        <v>3</v>
      </c>
      <c r="D5" s="4"/>
    </row>
    <row r="6" spans="1:7" x14ac:dyDescent="0.25">
      <c r="A6" s="9" t="s">
        <v>4</v>
      </c>
      <c r="B6" s="9" t="s">
        <v>7</v>
      </c>
      <c r="C6" s="10">
        <v>5500000</v>
      </c>
      <c r="D6" s="17"/>
    </row>
    <row r="7" spans="1:7" x14ac:dyDescent="0.25">
      <c r="A7" s="9" t="s">
        <v>5</v>
      </c>
      <c r="B7" s="9" t="s">
        <v>8</v>
      </c>
      <c r="C7" s="10">
        <v>15000000</v>
      </c>
    </row>
    <row r="8" spans="1:7" x14ac:dyDescent="0.25">
      <c r="A8" s="9" t="s">
        <v>6</v>
      </c>
      <c r="B8" s="9" t="s">
        <v>8</v>
      </c>
      <c r="C8" s="10">
        <v>7500000</v>
      </c>
    </row>
    <row r="9" spans="1:7" x14ac:dyDescent="0.25">
      <c r="A9" s="37" t="s">
        <v>80</v>
      </c>
      <c r="B9" s="37" t="s">
        <v>8</v>
      </c>
      <c r="C9" s="38">
        <v>2000000</v>
      </c>
    </row>
    <row r="10" spans="1:7" x14ac:dyDescent="0.25">
      <c r="A10" s="55"/>
      <c r="B10" s="55"/>
      <c r="C10" s="56">
        <f>SUM(C6:C9)</f>
        <v>30000000</v>
      </c>
    </row>
    <row r="12" spans="1:7" x14ac:dyDescent="0.25">
      <c r="A12" s="12" t="s">
        <v>9</v>
      </c>
      <c r="B12" s="11" t="s">
        <v>81</v>
      </c>
    </row>
    <row r="13" spans="1:7" x14ac:dyDescent="0.25">
      <c r="A13" s="13" t="s">
        <v>11</v>
      </c>
      <c r="B13" s="5">
        <v>100000</v>
      </c>
      <c r="C13" t="s">
        <v>12</v>
      </c>
    </row>
    <row r="14" spans="1:7" x14ac:dyDescent="0.25">
      <c r="A14" s="13" t="s">
        <v>10</v>
      </c>
      <c r="B14" s="5">
        <v>40000</v>
      </c>
      <c r="C14" t="s">
        <v>12</v>
      </c>
    </row>
    <row r="15" spans="1:7" x14ac:dyDescent="0.25">
      <c r="A15" s="1" t="s">
        <v>39</v>
      </c>
      <c r="B15" s="16">
        <f>SUM(B13:B14)</f>
        <v>140000</v>
      </c>
      <c r="C15" s="1"/>
      <c r="D15" s="1"/>
      <c r="F15" t="s">
        <v>104</v>
      </c>
    </row>
    <row r="17" spans="1:7" x14ac:dyDescent="0.25">
      <c r="A17" s="52" t="s">
        <v>82</v>
      </c>
      <c r="B17" s="53"/>
      <c r="C17" s="53"/>
      <c r="D17" s="53"/>
      <c r="E17" s="54"/>
      <c r="F17" s="53"/>
      <c r="G17" s="53"/>
    </row>
    <row r="18" spans="1:7" x14ac:dyDescent="0.25">
      <c r="B18" s="1"/>
    </row>
    <row r="19" spans="1:7" x14ac:dyDescent="0.25">
      <c r="A19" s="3">
        <v>1</v>
      </c>
      <c r="B19" t="s">
        <v>13</v>
      </c>
      <c r="C19" s="3" t="s">
        <v>14</v>
      </c>
      <c r="D19" t="s">
        <v>15</v>
      </c>
      <c r="E19" s="3" t="s">
        <v>14</v>
      </c>
      <c r="F19" s="6">
        <f>C9</f>
        <v>2000000</v>
      </c>
    </row>
    <row r="20" spans="1:7" x14ac:dyDescent="0.25">
      <c r="A20" s="3"/>
      <c r="C20" s="3"/>
      <c r="F20" s="6"/>
    </row>
    <row r="21" spans="1:7" x14ac:dyDescent="0.25">
      <c r="A21" s="3">
        <f>A19+1</f>
        <v>2</v>
      </c>
      <c r="B21" t="s">
        <v>16</v>
      </c>
      <c r="C21" s="3" t="s">
        <v>14</v>
      </c>
      <c r="D21" t="s">
        <v>37</v>
      </c>
      <c r="E21" s="3" t="s">
        <v>14</v>
      </c>
      <c r="F21" s="6">
        <v>0</v>
      </c>
    </row>
    <row r="22" spans="1:7" x14ac:dyDescent="0.25">
      <c r="A22" s="3"/>
      <c r="C22" s="3"/>
      <c r="F22" s="6"/>
    </row>
    <row r="23" spans="1:7" x14ac:dyDescent="0.25">
      <c r="A23" s="3">
        <f>A21+1</f>
        <v>3</v>
      </c>
      <c r="B23" t="s">
        <v>17</v>
      </c>
      <c r="C23" s="3" t="s">
        <v>14</v>
      </c>
      <c r="D23" t="s">
        <v>18</v>
      </c>
      <c r="E23" s="3" t="s">
        <v>14</v>
      </c>
      <c r="F23" s="6">
        <v>0</v>
      </c>
    </row>
    <row r="24" spans="1:7" x14ac:dyDescent="0.25">
      <c r="A24" s="3"/>
      <c r="C24" s="3"/>
      <c r="F24" s="6"/>
    </row>
    <row r="25" spans="1:7" x14ac:dyDescent="0.25">
      <c r="A25" s="3">
        <f>A23+1</f>
        <v>4</v>
      </c>
      <c r="B25" t="s">
        <v>19</v>
      </c>
      <c r="C25" s="3" t="s">
        <v>14</v>
      </c>
      <c r="D25" t="s">
        <v>20</v>
      </c>
      <c r="E25" s="3" t="s">
        <v>14</v>
      </c>
      <c r="F25" s="6">
        <v>50000</v>
      </c>
      <c r="G25" t="s">
        <v>83</v>
      </c>
    </row>
    <row r="26" spans="1:7" x14ac:dyDescent="0.25">
      <c r="A26" s="3"/>
      <c r="C26" s="3"/>
      <c r="F26" s="6"/>
    </row>
    <row r="27" spans="1:7" x14ac:dyDescent="0.25">
      <c r="A27" s="3">
        <f>A25+1</f>
        <v>5</v>
      </c>
      <c r="B27" t="s">
        <v>21</v>
      </c>
      <c r="C27" s="3" t="s">
        <v>14</v>
      </c>
      <c r="D27" t="s">
        <v>22</v>
      </c>
      <c r="E27" s="3" t="s">
        <v>14</v>
      </c>
      <c r="F27" s="6">
        <f>F19-F21-F23-F25</f>
        <v>1950000</v>
      </c>
    </row>
    <row r="28" spans="1:7" x14ac:dyDescent="0.25">
      <c r="A28" s="3"/>
      <c r="C28" s="3"/>
      <c r="F28" s="6"/>
    </row>
    <row r="29" spans="1:7" s="20" customFormat="1" ht="45" x14ac:dyDescent="0.25">
      <c r="A29" s="19">
        <f>A27+1</f>
        <v>6</v>
      </c>
      <c r="B29" s="20" t="s">
        <v>23</v>
      </c>
      <c r="C29" s="19" t="s">
        <v>14</v>
      </c>
      <c r="D29" s="20" t="s">
        <v>36</v>
      </c>
      <c r="E29" s="19" t="s">
        <v>14</v>
      </c>
      <c r="F29" s="21">
        <v>0</v>
      </c>
      <c r="G29" s="22" t="s">
        <v>41</v>
      </c>
    </row>
    <row r="30" spans="1:7" x14ac:dyDescent="0.25">
      <c r="A30" s="3"/>
      <c r="C30" s="3"/>
      <c r="F30" s="6"/>
    </row>
    <row r="31" spans="1:7" x14ac:dyDescent="0.25">
      <c r="A31" s="3">
        <f>A29+1</f>
        <v>7</v>
      </c>
      <c r="B31" t="s">
        <v>24</v>
      </c>
      <c r="C31" s="3" t="s">
        <v>14</v>
      </c>
      <c r="D31" t="s">
        <v>25</v>
      </c>
      <c r="E31" s="3" t="s">
        <v>14</v>
      </c>
      <c r="F31" s="6">
        <f>F27-F29</f>
        <v>1950000</v>
      </c>
      <c r="G31" t="s">
        <v>26</v>
      </c>
    </row>
    <row r="32" spans="1:7" x14ac:dyDescent="0.25">
      <c r="A32" s="3"/>
      <c r="C32" s="3"/>
      <c r="F32" s="6"/>
    </row>
    <row r="33" spans="1:10" x14ac:dyDescent="0.25">
      <c r="A33" s="3"/>
      <c r="B33" s="1" t="s">
        <v>29</v>
      </c>
      <c r="F33" s="6"/>
    </row>
    <row r="34" spans="1:10" x14ac:dyDescent="0.25">
      <c r="A34" s="3"/>
      <c r="F34" s="6"/>
    </row>
    <row r="35" spans="1:10" x14ac:dyDescent="0.25">
      <c r="A35" s="3">
        <f>A31+1</f>
        <v>8</v>
      </c>
      <c r="B35" t="s">
        <v>27</v>
      </c>
      <c r="C35" s="3" t="s">
        <v>14</v>
      </c>
      <c r="D35" t="s">
        <v>28</v>
      </c>
    </row>
    <row r="36" spans="1:10" x14ac:dyDescent="0.25">
      <c r="A36" s="3"/>
      <c r="B36" s="15" t="s">
        <v>38</v>
      </c>
    </row>
    <row r="37" spans="1:10" ht="43.5" customHeight="1" x14ac:dyDescent="0.25">
      <c r="A37" s="3"/>
      <c r="D37" s="40" t="s">
        <v>84</v>
      </c>
      <c r="E37" s="19" t="s">
        <v>14</v>
      </c>
      <c r="F37" s="21">
        <v>0</v>
      </c>
      <c r="G37" s="14"/>
      <c r="H37" s="14"/>
      <c r="I37" s="14"/>
      <c r="J37" s="14"/>
    </row>
    <row r="38" spans="1:10" x14ac:dyDescent="0.25">
      <c r="A38" s="3"/>
      <c r="D38" t="s">
        <v>30</v>
      </c>
      <c r="E38" s="19" t="s">
        <v>14</v>
      </c>
      <c r="F38" s="6">
        <f>B15</f>
        <v>140000</v>
      </c>
      <c r="G38" s="14"/>
      <c r="H38" s="14"/>
      <c r="I38" s="14"/>
      <c r="J38" s="14"/>
    </row>
    <row r="39" spans="1:10" x14ac:dyDescent="0.25">
      <c r="A39" s="3"/>
      <c r="F39" s="6"/>
      <c r="G39" s="14"/>
      <c r="H39" s="14"/>
      <c r="I39" s="14"/>
      <c r="J39" s="14"/>
    </row>
    <row r="40" spans="1:10" x14ac:dyDescent="0.25">
      <c r="A40" s="3"/>
      <c r="D40" t="s">
        <v>99</v>
      </c>
      <c r="E40" s="3" t="s">
        <v>14</v>
      </c>
      <c r="F40" s="18">
        <v>0</v>
      </c>
      <c r="G40" s="14"/>
      <c r="H40" s="14"/>
      <c r="I40" s="14"/>
      <c r="J40" s="14"/>
    </row>
    <row r="41" spans="1:10" x14ac:dyDescent="0.25">
      <c r="A41" s="3"/>
      <c r="F41" s="6"/>
    </row>
    <row r="42" spans="1:10" x14ac:dyDescent="0.25">
      <c r="A42" s="3">
        <f>A35+1</f>
        <v>9</v>
      </c>
      <c r="B42" t="s">
        <v>31</v>
      </c>
      <c r="C42" t="s">
        <v>14</v>
      </c>
      <c r="D42" t="s">
        <v>32</v>
      </c>
      <c r="E42" s="3" t="s">
        <v>14</v>
      </c>
      <c r="F42" s="6">
        <v>0</v>
      </c>
    </row>
    <row r="43" spans="1:10" x14ac:dyDescent="0.25">
      <c r="A43" s="3"/>
      <c r="F43" s="6"/>
    </row>
    <row r="44" spans="1:10" x14ac:dyDescent="0.25">
      <c r="A44" s="3">
        <f>A42+1</f>
        <v>10</v>
      </c>
      <c r="B44" t="s">
        <v>33</v>
      </c>
      <c r="C44" t="s">
        <v>14</v>
      </c>
      <c r="D44" t="s">
        <v>34</v>
      </c>
      <c r="E44" s="3" t="s">
        <v>14</v>
      </c>
      <c r="F44" s="6">
        <f>F31-F40-F42</f>
        <v>1950000</v>
      </c>
      <c r="G44" t="s">
        <v>35</v>
      </c>
    </row>
    <row r="45" spans="1:10" x14ac:dyDescent="0.25">
      <c r="A45" s="3"/>
      <c r="F45" s="6"/>
    </row>
    <row r="46" spans="1:10" x14ac:dyDescent="0.25">
      <c r="A46" s="52" t="s">
        <v>85</v>
      </c>
      <c r="B46" s="53"/>
      <c r="C46" s="53"/>
      <c r="D46" s="53"/>
      <c r="E46" s="54"/>
      <c r="F46" s="53"/>
      <c r="G46" s="53"/>
    </row>
    <row r="47" spans="1:10" x14ac:dyDescent="0.25">
      <c r="B47" s="1"/>
    </row>
    <row r="48" spans="1:10" s="20" customFormat="1" ht="30" x14ac:dyDescent="0.25">
      <c r="A48" s="19">
        <v>1</v>
      </c>
      <c r="B48" s="20" t="s">
        <v>13</v>
      </c>
      <c r="C48" s="19" t="s">
        <v>14</v>
      </c>
      <c r="D48" s="22" t="s">
        <v>107</v>
      </c>
      <c r="E48" s="19" t="s">
        <v>14</v>
      </c>
      <c r="F48" s="21">
        <f>C7+C8+C9</f>
        <v>24500000</v>
      </c>
      <c r="G48" s="22"/>
    </row>
    <row r="49" spans="1:7" x14ac:dyDescent="0.25">
      <c r="A49" s="3"/>
      <c r="C49" s="3"/>
      <c r="F49" s="6"/>
      <c r="G49" s="39"/>
    </row>
    <row r="50" spans="1:7" x14ac:dyDescent="0.25">
      <c r="A50" s="3">
        <f>A48+1</f>
        <v>2</v>
      </c>
      <c r="B50" t="s">
        <v>16</v>
      </c>
      <c r="C50" s="3" t="s">
        <v>14</v>
      </c>
      <c r="D50" t="s">
        <v>37</v>
      </c>
      <c r="E50" s="3" t="s">
        <v>14</v>
      </c>
      <c r="F50" s="6">
        <v>0</v>
      </c>
    </row>
    <row r="51" spans="1:7" x14ac:dyDescent="0.25">
      <c r="A51" s="3"/>
      <c r="C51" s="3"/>
      <c r="F51" s="6"/>
    </row>
    <row r="52" spans="1:7" x14ac:dyDescent="0.25">
      <c r="A52" s="3">
        <f>A50+1</f>
        <v>3</v>
      </c>
      <c r="B52" t="s">
        <v>17</v>
      </c>
      <c r="C52" s="3" t="s">
        <v>14</v>
      </c>
      <c r="D52" t="s">
        <v>18</v>
      </c>
      <c r="E52" s="3" t="s">
        <v>14</v>
      </c>
      <c r="F52" s="6">
        <v>0</v>
      </c>
    </row>
    <row r="53" spans="1:7" x14ac:dyDescent="0.25">
      <c r="A53" s="3"/>
      <c r="C53" s="3"/>
      <c r="F53" s="6"/>
    </row>
    <row r="54" spans="1:7" x14ac:dyDescent="0.25">
      <c r="A54" s="3">
        <f>A52+1</f>
        <v>4</v>
      </c>
      <c r="B54" t="s">
        <v>19</v>
      </c>
      <c r="C54" s="3" t="s">
        <v>14</v>
      </c>
      <c r="D54" t="s">
        <v>20</v>
      </c>
      <c r="E54" s="3" t="s">
        <v>14</v>
      </c>
      <c r="F54" s="6">
        <v>200000</v>
      </c>
      <c r="G54" t="s">
        <v>100</v>
      </c>
    </row>
    <row r="55" spans="1:7" x14ac:dyDescent="0.25">
      <c r="A55" s="3"/>
      <c r="C55" s="3"/>
      <c r="F55" s="6"/>
    </row>
    <row r="56" spans="1:7" x14ac:dyDescent="0.25">
      <c r="A56" s="3">
        <f>A54+1</f>
        <v>5</v>
      </c>
      <c r="B56" t="s">
        <v>21</v>
      </c>
      <c r="C56" s="3" t="s">
        <v>14</v>
      </c>
      <c r="D56" t="s">
        <v>22</v>
      </c>
      <c r="E56" s="3" t="s">
        <v>14</v>
      </c>
      <c r="F56" s="6">
        <f>F48-F50-F52-F54</f>
        <v>24300000</v>
      </c>
    </row>
    <row r="57" spans="1:7" x14ac:dyDescent="0.25">
      <c r="A57" s="3"/>
      <c r="C57" s="3"/>
      <c r="F57" s="6"/>
    </row>
    <row r="58" spans="1:7" s="20" customFormat="1" ht="45" x14ac:dyDescent="0.25">
      <c r="A58" s="19">
        <f>A56+1</f>
        <v>6</v>
      </c>
      <c r="B58" s="20" t="s">
        <v>23</v>
      </c>
      <c r="C58" s="19" t="s">
        <v>14</v>
      </c>
      <c r="D58" s="20" t="s">
        <v>36</v>
      </c>
      <c r="E58" s="19" t="s">
        <v>14</v>
      </c>
      <c r="F58" s="21">
        <v>0</v>
      </c>
      <c r="G58" s="22" t="s">
        <v>41</v>
      </c>
    </row>
    <row r="59" spans="1:7" x14ac:dyDescent="0.25">
      <c r="A59" s="3"/>
      <c r="C59" s="3"/>
      <c r="F59" s="6"/>
    </row>
    <row r="60" spans="1:7" x14ac:dyDescent="0.25">
      <c r="A60" s="3">
        <f>A58+1</f>
        <v>7</v>
      </c>
      <c r="B60" t="s">
        <v>24</v>
      </c>
      <c r="C60" s="3" t="s">
        <v>14</v>
      </c>
      <c r="D60" t="s">
        <v>25</v>
      </c>
      <c r="E60" s="3" t="s">
        <v>14</v>
      </c>
      <c r="F60" s="6">
        <f>F56-F58</f>
        <v>24300000</v>
      </c>
      <c r="G60" t="s">
        <v>26</v>
      </c>
    </row>
    <row r="61" spans="1:7" x14ac:dyDescent="0.25">
      <c r="A61" s="3"/>
      <c r="C61" s="3"/>
      <c r="F61" s="6"/>
    </row>
    <row r="62" spans="1:7" x14ac:dyDescent="0.25">
      <c r="A62" s="3"/>
      <c r="B62" s="1" t="s">
        <v>29</v>
      </c>
      <c r="F62" s="6"/>
    </row>
    <row r="63" spans="1:7" x14ac:dyDescent="0.25">
      <c r="A63" s="3"/>
      <c r="F63" s="6"/>
    </row>
    <row r="64" spans="1:7" x14ac:dyDescent="0.25">
      <c r="A64" s="3">
        <f>A60+1</f>
        <v>8</v>
      </c>
      <c r="B64" t="s">
        <v>27</v>
      </c>
      <c r="C64" s="3" t="s">
        <v>14</v>
      </c>
      <c r="D64" t="s">
        <v>28</v>
      </c>
    </row>
    <row r="65" spans="1:10" x14ac:dyDescent="0.25">
      <c r="A65" s="3"/>
      <c r="B65" s="15" t="s">
        <v>38</v>
      </c>
    </row>
    <row r="66" spans="1:10" x14ac:dyDescent="0.25">
      <c r="A66" s="3"/>
      <c r="D66" s="17" t="s">
        <v>42</v>
      </c>
      <c r="E66" s="3" t="s">
        <v>14</v>
      </c>
      <c r="F66" s="6">
        <f>B14</f>
        <v>40000</v>
      </c>
      <c r="G66" s="14"/>
      <c r="H66" s="14"/>
      <c r="I66" s="14"/>
      <c r="J66" s="14"/>
    </row>
    <row r="67" spans="1:10" x14ac:dyDescent="0.25">
      <c r="A67" s="3"/>
      <c r="D67" t="s">
        <v>30</v>
      </c>
      <c r="F67" s="6">
        <f>B15</f>
        <v>140000</v>
      </c>
      <c r="G67" s="14"/>
      <c r="H67" s="14"/>
      <c r="I67" s="14"/>
      <c r="J67" s="14"/>
    </row>
    <row r="68" spans="1:10" x14ac:dyDescent="0.25">
      <c r="A68" s="3"/>
      <c r="F68" s="6"/>
      <c r="G68" s="14"/>
      <c r="H68" s="14"/>
      <c r="I68" s="14"/>
      <c r="J68" s="14"/>
    </row>
    <row r="69" spans="1:10" x14ac:dyDescent="0.25">
      <c r="A69" s="3"/>
      <c r="D69" t="s">
        <v>101</v>
      </c>
      <c r="E69" s="3" t="s">
        <v>14</v>
      </c>
      <c r="F69" s="57">
        <f>F60*F66/F67</f>
        <v>6942857.1428571427</v>
      </c>
      <c r="G69" s="14"/>
      <c r="H69" s="14"/>
      <c r="I69" s="14"/>
      <c r="J69" s="14"/>
    </row>
    <row r="70" spans="1:10" x14ac:dyDescent="0.25">
      <c r="A70" s="3"/>
      <c r="F70" s="6"/>
    </row>
    <row r="71" spans="1:10" x14ac:dyDescent="0.25">
      <c r="A71" s="3">
        <f>A64+1</f>
        <v>9</v>
      </c>
      <c r="B71" t="s">
        <v>31</v>
      </c>
      <c r="C71" t="s">
        <v>14</v>
      </c>
      <c r="D71" t="s">
        <v>32</v>
      </c>
      <c r="E71" s="3" t="s">
        <v>14</v>
      </c>
      <c r="F71" s="6">
        <v>0</v>
      </c>
    </row>
    <row r="72" spans="1:10" x14ac:dyDescent="0.25">
      <c r="A72" s="3"/>
      <c r="F72" s="6"/>
    </row>
    <row r="73" spans="1:10" x14ac:dyDescent="0.25">
      <c r="A73" s="3">
        <f>A71+1</f>
        <v>10</v>
      </c>
      <c r="B73" t="s">
        <v>33</v>
      </c>
      <c r="C73" t="s">
        <v>14</v>
      </c>
      <c r="D73" t="s">
        <v>34</v>
      </c>
      <c r="E73" s="3" t="s">
        <v>14</v>
      </c>
      <c r="F73" s="57">
        <f>F60-F69-F71</f>
        <v>17357142.857142858</v>
      </c>
      <c r="G73" t="s">
        <v>35</v>
      </c>
    </row>
    <row r="75" spans="1:10" x14ac:dyDescent="0.25">
      <c r="D75" t="s">
        <v>102</v>
      </c>
      <c r="F75" s="49">
        <f>F60</f>
        <v>24300000</v>
      </c>
    </row>
    <row r="77" spans="1:10" s="1" customFormat="1" x14ac:dyDescent="0.25">
      <c r="A77" s="52"/>
      <c r="B77" s="52"/>
      <c r="C77" s="52"/>
      <c r="D77" s="52" t="s">
        <v>103</v>
      </c>
      <c r="E77" s="58"/>
      <c r="F77" s="59">
        <f>F75-F73</f>
        <v>6942857.1428571418</v>
      </c>
      <c r="G77" s="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J85"/>
  <sheetViews>
    <sheetView tabSelected="1" topLeftCell="C73" zoomScale="140" zoomScaleNormal="140" workbookViewId="0">
      <selection activeCell="F75" sqref="F75"/>
    </sheetView>
  </sheetViews>
  <sheetFormatPr defaultRowHeight="15" x14ac:dyDescent="0.25"/>
  <cols>
    <col min="1" max="1" width="25.140625" customWidth="1"/>
    <col min="2" max="2" width="15.28515625" customWidth="1"/>
    <col min="3" max="3" width="16.28515625" customWidth="1"/>
    <col min="4" max="4" width="45.42578125" customWidth="1"/>
    <col min="5" max="5" width="10.85546875" style="3" customWidth="1"/>
    <col min="6" max="6" width="13.7109375" customWidth="1"/>
    <col min="7" max="7" width="42" customWidth="1"/>
  </cols>
  <sheetData>
    <row r="1" spans="1:7" x14ac:dyDescent="0.25">
      <c r="A1" s="2" t="s">
        <v>0</v>
      </c>
      <c r="E1"/>
    </row>
    <row r="2" spans="1:7" x14ac:dyDescent="0.25">
      <c r="E2"/>
    </row>
    <row r="3" spans="1:7" x14ac:dyDescent="0.25">
      <c r="A3" s="52" t="s">
        <v>110</v>
      </c>
      <c r="B3" s="53"/>
      <c r="C3" s="53"/>
      <c r="D3" s="53"/>
      <c r="E3" s="53"/>
      <c r="F3" s="53"/>
      <c r="G3" s="53"/>
    </row>
    <row r="4" spans="1:7" x14ac:dyDescent="0.25">
      <c r="E4"/>
    </row>
    <row r="5" spans="1:7" x14ac:dyDescent="0.25">
      <c r="A5" s="7" t="s">
        <v>90</v>
      </c>
      <c r="B5" s="7" t="s">
        <v>91</v>
      </c>
      <c r="C5" s="4"/>
      <c r="D5" s="4"/>
      <c r="E5" s="4"/>
      <c r="F5" s="4"/>
      <c r="G5" s="4"/>
    </row>
    <row r="6" spans="1:7" x14ac:dyDescent="0.25">
      <c r="A6" s="9" t="s">
        <v>87</v>
      </c>
      <c r="B6" s="41">
        <v>50000</v>
      </c>
      <c r="E6"/>
    </row>
    <row r="7" spans="1:7" x14ac:dyDescent="0.25">
      <c r="A7" s="9" t="s">
        <v>88</v>
      </c>
      <c r="B7" s="41">
        <v>100000</v>
      </c>
      <c r="E7"/>
    </row>
    <row r="8" spans="1:7" x14ac:dyDescent="0.25">
      <c r="A8" s="7" t="s">
        <v>89</v>
      </c>
      <c r="B8" s="42">
        <f>SUM(B6:B7)</f>
        <v>150000</v>
      </c>
      <c r="C8" s="1"/>
      <c r="D8" s="1"/>
      <c r="E8" s="1"/>
      <c r="F8" s="1"/>
      <c r="G8" s="1"/>
    </row>
    <row r="9" spans="1:7" x14ac:dyDescent="0.25">
      <c r="B9" s="5"/>
      <c r="E9"/>
    </row>
    <row r="10" spans="1:7" ht="45" x14ac:dyDescent="0.25">
      <c r="A10" s="7" t="s">
        <v>1</v>
      </c>
      <c r="B10" s="7" t="s">
        <v>2</v>
      </c>
      <c r="C10" s="8" t="s">
        <v>3</v>
      </c>
      <c r="D10" s="4"/>
      <c r="E10" s="4"/>
      <c r="F10" s="4"/>
      <c r="G10" s="4"/>
    </row>
    <row r="11" spans="1:7" x14ac:dyDescent="0.25">
      <c r="A11" s="47" t="s">
        <v>80</v>
      </c>
      <c r="B11" s="47" t="s">
        <v>8</v>
      </c>
      <c r="C11" s="48">
        <v>2000000</v>
      </c>
      <c r="D11" s="17" t="s">
        <v>40</v>
      </c>
      <c r="E11"/>
    </row>
    <row r="12" spans="1:7" x14ac:dyDescent="0.25">
      <c r="A12" s="9" t="s">
        <v>94</v>
      </c>
      <c r="B12" s="9" t="s">
        <v>8</v>
      </c>
      <c r="C12" s="10">
        <v>17500000</v>
      </c>
      <c r="E12"/>
    </row>
    <row r="13" spans="1:7" x14ac:dyDescent="0.25">
      <c r="A13" s="44" t="s">
        <v>95</v>
      </c>
      <c r="B13" s="44" t="s">
        <v>8</v>
      </c>
      <c r="C13" s="45">
        <v>22500000</v>
      </c>
      <c r="D13" s="43"/>
      <c r="E13" s="43"/>
      <c r="F13" s="43"/>
      <c r="G13" s="43"/>
    </row>
    <row r="14" spans="1:7" x14ac:dyDescent="0.25">
      <c r="A14" s="44" t="s">
        <v>96</v>
      </c>
      <c r="B14" s="44" t="s">
        <v>8</v>
      </c>
      <c r="C14" s="45">
        <v>4000000</v>
      </c>
      <c r="D14" s="43"/>
      <c r="E14" s="43"/>
      <c r="F14" s="43"/>
      <c r="G14" s="43"/>
    </row>
    <row r="15" spans="1:7" x14ac:dyDescent="0.25">
      <c r="A15" s="50"/>
      <c r="B15" s="50"/>
      <c r="C15" s="56">
        <f>SUM(C11:C14)</f>
        <v>46000000</v>
      </c>
      <c r="D15" s="43"/>
      <c r="E15" s="43"/>
      <c r="F15" s="43"/>
      <c r="G15" s="43"/>
    </row>
    <row r="16" spans="1:7" x14ac:dyDescent="0.25">
      <c r="E16"/>
    </row>
    <row r="17" spans="1:7" x14ac:dyDescent="0.25">
      <c r="A17" s="12" t="s">
        <v>9</v>
      </c>
      <c r="B17" s="60" t="s">
        <v>97</v>
      </c>
      <c r="E17"/>
    </row>
    <row r="18" spans="1:7" x14ac:dyDescent="0.25">
      <c r="A18" s="46" t="s">
        <v>92</v>
      </c>
      <c r="B18" s="5"/>
      <c r="D18" s="46" t="s">
        <v>93</v>
      </c>
      <c r="E18" s="5"/>
    </row>
    <row r="19" spans="1:7" x14ac:dyDescent="0.25">
      <c r="A19" s="13" t="s">
        <v>87</v>
      </c>
      <c r="B19" s="5">
        <v>40000</v>
      </c>
      <c r="D19" s="13" t="s">
        <v>87</v>
      </c>
      <c r="E19" s="5">
        <f>B6-B19</f>
        <v>10000</v>
      </c>
    </row>
    <row r="20" spans="1:7" x14ac:dyDescent="0.25">
      <c r="A20" s="13" t="s">
        <v>88</v>
      </c>
      <c r="B20" s="5">
        <v>80000</v>
      </c>
      <c r="D20" s="13" t="s">
        <v>88</v>
      </c>
      <c r="E20" s="5">
        <f>B7-B20</f>
        <v>20000</v>
      </c>
    </row>
    <row r="21" spans="1:7" ht="15.75" thickBot="1" x14ac:dyDescent="0.3">
      <c r="A21" s="13"/>
      <c r="B21" s="61">
        <f>SUM(B19:B20)</f>
        <v>120000</v>
      </c>
      <c r="D21" s="13"/>
      <c r="E21" s="61">
        <f>SUM(E19:E20)</f>
        <v>30000</v>
      </c>
    </row>
    <row r="22" spans="1:7" ht="15.75" thickTop="1" x14ac:dyDescent="0.25"/>
    <row r="23" spans="1:7" x14ac:dyDescent="0.25">
      <c r="A23" s="52" t="s">
        <v>82</v>
      </c>
      <c r="B23" s="53"/>
      <c r="C23" s="53"/>
      <c r="D23" s="53"/>
      <c r="E23" s="54"/>
      <c r="F23" s="53"/>
      <c r="G23" s="53"/>
    </row>
    <row r="24" spans="1:7" x14ac:dyDescent="0.25">
      <c r="B24" s="1"/>
    </row>
    <row r="25" spans="1:7" x14ac:dyDescent="0.25">
      <c r="A25" s="3">
        <v>1</v>
      </c>
      <c r="B25" t="s">
        <v>13</v>
      </c>
      <c r="C25" s="3" t="s">
        <v>14</v>
      </c>
      <c r="D25" t="s">
        <v>15</v>
      </c>
      <c r="E25" s="3" t="s">
        <v>14</v>
      </c>
      <c r="F25" s="6">
        <f>C11</f>
        <v>2000000</v>
      </c>
    </row>
    <row r="26" spans="1:7" x14ac:dyDescent="0.25">
      <c r="A26" s="3"/>
      <c r="C26" s="3"/>
      <c r="F26" s="6"/>
    </row>
    <row r="27" spans="1:7" x14ac:dyDescent="0.25">
      <c r="A27" s="3">
        <f>A25+1</f>
        <v>2</v>
      </c>
      <c r="B27" t="s">
        <v>16</v>
      </c>
      <c r="C27" s="3" t="s">
        <v>14</v>
      </c>
      <c r="D27" t="s">
        <v>37</v>
      </c>
      <c r="E27" s="3" t="s">
        <v>14</v>
      </c>
      <c r="F27" s="6">
        <v>0</v>
      </c>
    </row>
    <row r="28" spans="1:7" x14ac:dyDescent="0.25">
      <c r="A28" s="3"/>
      <c r="C28" s="3"/>
      <c r="F28" s="6"/>
    </row>
    <row r="29" spans="1:7" x14ac:dyDescent="0.25">
      <c r="A29" s="3">
        <f>A27+1</f>
        <v>3</v>
      </c>
      <c r="B29" t="s">
        <v>17</v>
      </c>
      <c r="C29" s="3" t="s">
        <v>14</v>
      </c>
      <c r="D29" t="s">
        <v>18</v>
      </c>
      <c r="E29" s="3" t="s">
        <v>14</v>
      </c>
      <c r="F29" s="6">
        <v>0</v>
      </c>
    </row>
    <row r="30" spans="1:7" x14ac:dyDescent="0.25">
      <c r="A30" s="3"/>
      <c r="C30" s="3"/>
      <c r="F30" s="6"/>
    </row>
    <row r="31" spans="1:7" x14ac:dyDescent="0.25">
      <c r="A31" s="3">
        <f>A29+1</f>
        <v>4</v>
      </c>
      <c r="B31" t="s">
        <v>19</v>
      </c>
      <c r="C31" s="3" t="s">
        <v>14</v>
      </c>
      <c r="D31" t="s">
        <v>20</v>
      </c>
      <c r="E31" s="3" t="s">
        <v>14</v>
      </c>
      <c r="F31" s="6">
        <v>50000</v>
      </c>
      <c r="G31" t="s">
        <v>83</v>
      </c>
    </row>
    <row r="32" spans="1:7" x14ac:dyDescent="0.25">
      <c r="A32" s="3"/>
      <c r="C32" s="3"/>
      <c r="F32" s="6"/>
    </row>
    <row r="33" spans="1:10" x14ac:dyDescent="0.25">
      <c r="A33" s="3">
        <f>A31+1</f>
        <v>5</v>
      </c>
      <c r="B33" t="s">
        <v>21</v>
      </c>
      <c r="C33" s="3" t="s">
        <v>14</v>
      </c>
      <c r="D33" t="s">
        <v>22</v>
      </c>
      <c r="E33" s="3" t="s">
        <v>14</v>
      </c>
      <c r="F33" s="6">
        <f>F25-F27-F29-F31</f>
        <v>1950000</v>
      </c>
    </row>
    <row r="34" spans="1:10" x14ac:dyDescent="0.25">
      <c r="A34" s="3"/>
      <c r="C34" s="3"/>
      <c r="F34" s="6"/>
    </row>
    <row r="35" spans="1:10" s="20" customFormat="1" ht="45" x14ac:dyDescent="0.25">
      <c r="A35" s="19">
        <f>A33+1</f>
        <v>6</v>
      </c>
      <c r="B35" s="20" t="s">
        <v>23</v>
      </c>
      <c r="C35" s="19" t="s">
        <v>14</v>
      </c>
      <c r="D35" s="20" t="s">
        <v>36</v>
      </c>
      <c r="E35" s="19" t="s">
        <v>14</v>
      </c>
      <c r="F35" s="21">
        <v>0</v>
      </c>
      <c r="G35" s="22" t="s">
        <v>41</v>
      </c>
    </row>
    <row r="36" spans="1:10" x14ac:dyDescent="0.25">
      <c r="A36" s="3"/>
      <c r="C36" s="3"/>
      <c r="F36" s="6"/>
    </row>
    <row r="37" spans="1:10" x14ac:dyDescent="0.25">
      <c r="A37" s="3">
        <f>A35+1</f>
        <v>7</v>
      </c>
      <c r="B37" t="s">
        <v>24</v>
      </c>
      <c r="C37" s="3" t="s">
        <v>14</v>
      </c>
      <c r="D37" t="s">
        <v>25</v>
      </c>
      <c r="E37" s="3" t="s">
        <v>14</v>
      </c>
      <c r="F37" s="6">
        <f>F33-F35</f>
        <v>1950000</v>
      </c>
      <c r="G37" t="s">
        <v>26</v>
      </c>
    </row>
    <row r="38" spans="1:10" x14ac:dyDescent="0.25">
      <c r="A38" s="3"/>
      <c r="C38" s="3"/>
      <c r="F38" s="6"/>
    </row>
    <row r="39" spans="1:10" x14ac:dyDescent="0.25">
      <c r="A39" s="3"/>
      <c r="B39" s="1" t="s">
        <v>29</v>
      </c>
      <c r="F39" s="6"/>
    </row>
    <row r="40" spans="1:10" x14ac:dyDescent="0.25">
      <c r="A40" s="3"/>
      <c r="F40" s="6"/>
    </row>
    <row r="41" spans="1:10" x14ac:dyDescent="0.25">
      <c r="A41" s="3">
        <f>A37+1</f>
        <v>8</v>
      </c>
      <c r="B41" t="s">
        <v>27</v>
      </c>
      <c r="C41" s="3" t="s">
        <v>14</v>
      </c>
      <c r="D41" t="s">
        <v>28</v>
      </c>
    </row>
    <row r="42" spans="1:10" x14ac:dyDescent="0.25">
      <c r="A42" s="3"/>
      <c r="B42" s="15" t="s">
        <v>38</v>
      </c>
    </row>
    <row r="43" spans="1:10" ht="43.5" customHeight="1" x14ac:dyDescent="0.25">
      <c r="A43" s="3"/>
      <c r="D43" s="40" t="s">
        <v>84</v>
      </c>
      <c r="E43" s="19" t="s">
        <v>14</v>
      </c>
      <c r="F43" s="21">
        <f>B7</f>
        <v>100000</v>
      </c>
      <c r="G43" s="14"/>
      <c r="H43" s="14"/>
      <c r="I43" s="14"/>
      <c r="J43" s="14"/>
    </row>
    <row r="44" spans="1:10" x14ac:dyDescent="0.25">
      <c r="A44" s="3"/>
      <c r="D44" t="s">
        <v>30</v>
      </c>
      <c r="E44" s="19" t="s">
        <v>14</v>
      </c>
      <c r="F44" s="6">
        <f>B8</f>
        <v>150000</v>
      </c>
      <c r="G44" s="14"/>
      <c r="H44" s="14"/>
      <c r="I44" s="14"/>
      <c r="J44" s="14"/>
    </row>
    <row r="45" spans="1:10" x14ac:dyDescent="0.25">
      <c r="A45" s="3"/>
      <c r="F45" s="6"/>
      <c r="G45" s="14"/>
      <c r="H45" s="14"/>
      <c r="I45" s="14"/>
      <c r="J45" s="14"/>
    </row>
    <row r="46" spans="1:10" x14ac:dyDescent="0.25">
      <c r="A46" s="3"/>
      <c r="D46" t="s">
        <v>105</v>
      </c>
      <c r="E46" s="3" t="s">
        <v>14</v>
      </c>
      <c r="F46" s="18">
        <f>F37*F43/F44</f>
        <v>1300000</v>
      </c>
      <c r="G46" s="14"/>
      <c r="H46" s="14"/>
      <c r="I46" s="14"/>
      <c r="J46" s="14"/>
    </row>
    <row r="47" spans="1:10" x14ac:dyDescent="0.25">
      <c r="A47" s="3"/>
      <c r="F47" s="6"/>
    </row>
    <row r="48" spans="1:10" x14ac:dyDescent="0.25">
      <c r="A48" s="3">
        <f>A41+1</f>
        <v>9</v>
      </c>
      <c r="B48" t="s">
        <v>31</v>
      </c>
      <c r="C48" t="s">
        <v>14</v>
      </c>
      <c r="D48" t="s">
        <v>32</v>
      </c>
      <c r="E48" s="3" t="s">
        <v>14</v>
      </c>
      <c r="F48" s="6">
        <v>0</v>
      </c>
    </row>
    <row r="49" spans="1:7" x14ac:dyDescent="0.25">
      <c r="A49" s="3"/>
      <c r="F49" s="6"/>
    </row>
    <row r="50" spans="1:7" x14ac:dyDescent="0.25">
      <c r="A50" s="3">
        <f>A48+1</f>
        <v>10</v>
      </c>
      <c r="B50" t="s">
        <v>33</v>
      </c>
      <c r="C50" t="s">
        <v>14</v>
      </c>
      <c r="D50" t="s">
        <v>34</v>
      </c>
      <c r="E50" s="3" t="s">
        <v>14</v>
      </c>
      <c r="F50" s="6">
        <f>F37-F46-F48</f>
        <v>650000</v>
      </c>
      <c r="G50" t="s">
        <v>35</v>
      </c>
    </row>
    <row r="51" spans="1:7" x14ac:dyDescent="0.25">
      <c r="A51" s="3"/>
      <c r="F51" s="6"/>
    </row>
    <row r="52" spans="1:7" x14ac:dyDescent="0.25">
      <c r="A52" s="52" t="s">
        <v>98</v>
      </c>
      <c r="B52" s="53"/>
      <c r="C52" s="54"/>
      <c r="D52" s="53"/>
      <c r="E52" s="54"/>
      <c r="F52" s="53"/>
      <c r="G52" s="53"/>
    </row>
    <row r="53" spans="1:7" x14ac:dyDescent="0.25">
      <c r="B53" s="1"/>
      <c r="C53" s="3"/>
    </row>
    <row r="54" spans="1:7" s="20" customFormat="1" ht="30" x14ac:dyDescent="0.25">
      <c r="A54" s="19">
        <v>1</v>
      </c>
      <c r="B54" s="20" t="s">
        <v>13</v>
      </c>
      <c r="C54" s="19" t="s">
        <v>14</v>
      </c>
      <c r="D54" s="22" t="s">
        <v>106</v>
      </c>
      <c r="E54" s="19" t="s">
        <v>14</v>
      </c>
      <c r="F54" s="21">
        <f>C11+C12+C13+C14</f>
        <v>46000000</v>
      </c>
      <c r="G54" s="22"/>
    </row>
    <row r="55" spans="1:7" x14ac:dyDescent="0.25">
      <c r="A55" s="3"/>
      <c r="C55" s="3"/>
      <c r="F55" s="6"/>
      <c r="G55" s="39"/>
    </row>
    <row r="56" spans="1:7" x14ac:dyDescent="0.25">
      <c r="A56" s="3">
        <f>A54+1</f>
        <v>2</v>
      </c>
      <c r="B56" t="s">
        <v>16</v>
      </c>
      <c r="C56" s="3" t="s">
        <v>14</v>
      </c>
      <c r="D56" t="s">
        <v>37</v>
      </c>
      <c r="E56" s="3" t="s">
        <v>14</v>
      </c>
      <c r="F56" s="6">
        <v>0</v>
      </c>
    </row>
    <row r="57" spans="1:7" x14ac:dyDescent="0.25">
      <c r="A57" s="3"/>
      <c r="C57" s="3"/>
      <c r="F57" s="6"/>
    </row>
    <row r="58" spans="1:7" x14ac:dyDescent="0.25">
      <c r="A58" s="3">
        <f>A56+1</f>
        <v>3</v>
      </c>
      <c r="B58" t="s">
        <v>17</v>
      </c>
      <c r="C58" s="3" t="s">
        <v>14</v>
      </c>
      <c r="D58" t="s">
        <v>18</v>
      </c>
      <c r="E58" s="3" t="s">
        <v>14</v>
      </c>
      <c r="F58" s="6">
        <v>0</v>
      </c>
    </row>
    <row r="59" spans="1:7" x14ac:dyDescent="0.25">
      <c r="A59" s="3"/>
      <c r="C59" s="3"/>
      <c r="F59" s="6"/>
    </row>
    <row r="60" spans="1:7" x14ac:dyDescent="0.25">
      <c r="A60" s="3">
        <f>A58+1</f>
        <v>4</v>
      </c>
      <c r="B60" t="s">
        <v>19</v>
      </c>
      <c r="C60" s="3" t="s">
        <v>14</v>
      </c>
      <c r="D60" t="s">
        <v>20</v>
      </c>
      <c r="E60" s="3" t="s">
        <v>14</v>
      </c>
      <c r="F60" s="6">
        <v>250000</v>
      </c>
      <c r="G60" t="s">
        <v>83</v>
      </c>
    </row>
    <row r="61" spans="1:7" x14ac:dyDescent="0.25">
      <c r="A61" s="3"/>
      <c r="C61" s="3"/>
      <c r="F61" s="6"/>
    </row>
    <row r="62" spans="1:7" x14ac:dyDescent="0.25">
      <c r="A62" s="3">
        <f>A60+1</f>
        <v>5</v>
      </c>
      <c r="B62" t="s">
        <v>21</v>
      </c>
      <c r="C62" s="3" t="s">
        <v>14</v>
      </c>
      <c r="D62" t="s">
        <v>22</v>
      </c>
      <c r="E62" s="3" t="s">
        <v>14</v>
      </c>
      <c r="F62" s="6">
        <f>F54-F56-F58-F60</f>
        <v>45750000</v>
      </c>
    </row>
    <row r="63" spans="1:7" x14ac:dyDescent="0.25">
      <c r="A63" s="3"/>
      <c r="C63" s="3"/>
      <c r="F63" s="6"/>
    </row>
    <row r="64" spans="1:7" s="20" customFormat="1" ht="45" x14ac:dyDescent="0.25">
      <c r="A64" s="19">
        <f>A62+1</f>
        <v>6</v>
      </c>
      <c r="B64" s="20" t="s">
        <v>23</v>
      </c>
      <c r="C64" s="19" t="s">
        <v>14</v>
      </c>
      <c r="D64" s="20" t="s">
        <v>36</v>
      </c>
      <c r="E64" s="19" t="s">
        <v>14</v>
      </c>
      <c r="F64" s="21">
        <v>0</v>
      </c>
      <c r="G64" s="22" t="s">
        <v>41</v>
      </c>
    </row>
    <row r="65" spans="1:10" x14ac:dyDescent="0.25">
      <c r="A65" s="3"/>
      <c r="C65" s="3"/>
      <c r="F65" s="6"/>
    </row>
    <row r="66" spans="1:10" s="1" customFormat="1" x14ac:dyDescent="0.25">
      <c r="A66" s="4">
        <f>A64+1</f>
        <v>7</v>
      </c>
      <c r="B66" s="1" t="s">
        <v>24</v>
      </c>
      <c r="C66" s="4" t="s">
        <v>14</v>
      </c>
      <c r="D66" s="1" t="s">
        <v>25</v>
      </c>
      <c r="E66" s="4" t="s">
        <v>14</v>
      </c>
      <c r="F66" s="51">
        <f>F62-F64</f>
        <v>45750000</v>
      </c>
      <c r="G66" s="1" t="s">
        <v>26</v>
      </c>
    </row>
    <row r="67" spans="1:10" x14ac:dyDescent="0.25">
      <c r="A67" s="3"/>
      <c r="C67" s="3"/>
      <c r="F67" s="6"/>
    </row>
    <row r="68" spans="1:10" x14ac:dyDescent="0.25">
      <c r="A68" s="3"/>
      <c r="B68" s="1" t="s">
        <v>29</v>
      </c>
      <c r="C68" s="3"/>
      <c r="F68" s="6"/>
    </row>
    <row r="69" spans="1:10" x14ac:dyDescent="0.25">
      <c r="A69" s="3"/>
      <c r="C69" s="3"/>
      <c r="F69" s="6"/>
    </row>
    <row r="70" spans="1:10" x14ac:dyDescent="0.25">
      <c r="A70" s="3">
        <f>A66+1</f>
        <v>8</v>
      </c>
      <c r="B70" t="s">
        <v>27</v>
      </c>
      <c r="C70" s="3" t="s">
        <v>14</v>
      </c>
      <c r="D70" t="s">
        <v>112</v>
      </c>
    </row>
    <row r="71" spans="1:10" x14ac:dyDescent="0.25">
      <c r="A71" s="3"/>
      <c r="B71" s="15"/>
      <c r="C71" s="3"/>
    </row>
    <row r="72" spans="1:10" x14ac:dyDescent="0.25">
      <c r="A72" s="3"/>
      <c r="C72" s="3"/>
      <c r="D72" s="17" t="s">
        <v>42</v>
      </c>
      <c r="E72" s="3" t="s">
        <v>14</v>
      </c>
      <c r="F72" s="6">
        <f>B20+E20+E19</f>
        <v>110000</v>
      </c>
      <c r="G72" s="14" t="s">
        <v>108</v>
      </c>
      <c r="H72" s="14"/>
      <c r="I72" s="14"/>
      <c r="J72" s="14"/>
    </row>
    <row r="73" spans="1:10" x14ac:dyDescent="0.25">
      <c r="A73" s="3"/>
      <c r="C73" s="3"/>
      <c r="D73" t="s">
        <v>30</v>
      </c>
      <c r="F73" s="6">
        <f>B8</f>
        <v>150000</v>
      </c>
      <c r="G73" s="14"/>
      <c r="H73" s="14"/>
      <c r="I73" s="14"/>
      <c r="J73" s="14"/>
    </row>
    <row r="74" spans="1:10" x14ac:dyDescent="0.25">
      <c r="A74" s="3"/>
      <c r="C74" s="3"/>
      <c r="F74" s="6"/>
      <c r="G74" s="14"/>
      <c r="H74" s="14"/>
      <c r="I74" s="14"/>
      <c r="J74" s="14"/>
    </row>
    <row r="75" spans="1:10" x14ac:dyDescent="0.25">
      <c r="A75" s="3"/>
      <c r="C75" s="3"/>
      <c r="D75" t="s">
        <v>109</v>
      </c>
      <c r="E75" s="3" t="s">
        <v>14</v>
      </c>
      <c r="F75" s="18">
        <f>F66*F72/F73</f>
        <v>33550000</v>
      </c>
      <c r="G75" s="14"/>
      <c r="H75" s="14"/>
      <c r="I75" s="14"/>
      <c r="J75" s="14"/>
    </row>
    <row r="76" spans="1:10" x14ac:dyDescent="0.25">
      <c r="A76" s="3"/>
      <c r="C76" s="3"/>
      <c r="F76" s="6"/>
    </row>
    <row r="77" spans="1:10" x14ac:dyDescent="0.25">
      <c r="A77" s="3">
        <f>A70+1</f>
        <v>9</v>
      </c>
      <c r="B77" t="s">
        <v>31</v>
      </c>
      <c r="C77" s="3" t="s">
        <v>14</v>
      </c>
      <c r="D77" t="s">
        <v>32</v>
      </c>
      <c r="E77" s="3" t="s">
        <v>14</v>
      </c>
      <c r="F77" s="6">
        <v>0</v>
      </c>
    </row>
    <row r="78" spans="1:10" x14ac:dyDescent="0.25">
      <c r="A78" s="3"/>
      <c r="C78" s="3"/>
      <c r="F78" s="6"/>
    </row>
    <row r="79" spans="1:10" s="1" customFormat="1" x14ac:dyDescent="0.25">
      <c r="A79" s="4">
        <f>A77+1</f>
        <v>10</v>
      </c>
      <c r="B79" s="1" t="s">
        <v>33</v>
      </c>
      <c r="C79" s="4" t="s">
        <v>14</v>
      </c>
      <c r="D79" s="1" t="s">
        <v>111</v>
      </c>
      <c r="E79" s="4" t="s">
        <v>14</v>
      </c>
      <c r="F79" s="51">
        <f>F66-F75-F77</f>
        <v>12200000</v>
      </c>
      <c r="G79" s="1" t="s">
        <v>113</v>
      </c>
    </row>
    <row r="81" spans="1:7" x14ac:dyDescent="0.25">
      <c r="D81" t="s">
        <v>102</v>
      </c>
      <c r="E81" s="3" t="s">
        <v>14</v>
      </c>
      <c r="F81" s="49">
        <f>F66</f>
        <v>45750000</v>
      </c>
    </row>
    <row r="82" spans="1:7" x14ac:dyDescent="0.25">
      <c r="F82" s="49"/>
    </row>
    <row r="83" spans="1:7" x14ac:dyDescent="0.25">
      <c r="D83" t="s">
        <v>114</v>
      </c>
      <c r="E83" s="3" t="s">
        <v>14</v>
      </c>
      <c r="F83" s="49">
        <f>F81*100/150</f>
        <v>30500000</v>
      </c>
      <c r="G83" t="s">
        <v>115</v>
      </c>
    </row>
    <row r="85" spans="1:7" x14ac:dyDescent="0.25">
      <c r="A85" s="53"/>
      <c r="B85" s="53"/>
      <c r="C85" s="53"/>
      <c r="D85" s="52" t="s">
        <v>103</v>
      </c>
      <c r="E85" s="58"/>
      <c r="F85" s="59">
        <f>F81-F79-F83</f>
        <v>3050000</v>
      </c>
      <c r="G85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When to apply Rule 42</vt:lpstr>
      <vt:lpstr>Ongoing Residential Project</vt:lpstr>
      <vt:lpstr>New Mixed Project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2019-04-09T10:54:38Z</dcterms:modified>
</cp:coreProperties>
</file>